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035" windowHeight="11760" activeTab="5"/>
  </bookViews>
  <sheets>
    <sheet name="TT" sheetId="1" r:id="rId1"/>
    <sheet name="TU" sheetId="2" r:id="rId2"/>
    <sheet name="TC e TN" sheetId="3" r:id="rId3"/>
    <sheet name="CALCOLO" sheetId="4" r:id="rId4"/>
    <sheet name="Tabella rev" sheetId="5" r:id="rId5"/>
    <sheet name="TAB riepilogo" sheetId="6" r:id="rId6"/>
  </sheets>
  <definedNames>
    <definedName name="TCORPOIDRICO">'TC e TN'!$C$2:$C$5</definedName>
    <definedName name="TPUNTI">'TC e TN'!$F$2:$F$5</definedName>
    <definedName name="TUSO">'TU'!$B$3:$B$17</definedName>
    <definedName name="TUSO2">'TU'!$B$19:$B$22</definedName>
    <definedName name="TUSOTOT">'TU'!$B$3:$C$17</definedName>
    <definedName name="TUSOTOT2">'TU'!#REF!</definedName>
    <definedName name="TUtilizzo">'TU'!$B$2:$D$17</definedName>
    <definedName name="UTILIZZO">'TU'!$C$2:$C$17</definedName>
  </definedNames>
  <calcPr fullCalcOnLoad="1"/>
</workbook>
</file>

<file path=xl/comments4.xml><?xml version="1.0" encoding="utf-8"?>
<comments xmlns="http://schemas.openxmlformats.org/spreadsheetml/2006/main">
  <authors>
    <author>Ecologia</author>
  </authors>
  <commentList>
    <comment ref="D5" authorId="0">
      <text>
        <r>
          <rPr>
            <sz val="8"/>
            <rFont val="Tahoma"/>
            <family val="2"/>
          </rPr>
          <t xml:space="preserve">Inserire </t>
        </r>
        <r>
          <rPr>
            <b/>
            <sz val="8"/>
            <rFont val="Tahoma"/>
            <family val="2"/>
          </rPr>
          <t>TU1</t>
        </r>
        <r>
          <rPr>
            <sz val="8"/>
            <rFont val="Tahoma"/>
            <family val="2"/>
          </rPr>
          <t xml:space="preserve"> se: IDROELETTRICO
Inserire </t>
        </r>
        <r>
          <rPr>
            <b/>
            <sz val="8"/>
            <rFont val="Tahoma"/>
            <family val="2"/>
          </rPr>
          <t>TU2</t>
        </r>
        <r>
          <rPr>
            <sz val="8"/>
            <rFont val="Tahoma"/>
            <family val="2"/>
          </rPr>
          <t xml:space="preserve"> se: INDUSTRIALE
                         AUTOLAVAGGIO  
Inserire </t>
        </r>
        <r>
          <rPr>
            <b/>
            <sz val="8"/>
            <rFont val="Tahoma"/>
            <family val="2"/>
          </rPr>
          <t>TU3</t>
        </r>
        <r>
          <rPr>
            <sz val="8"/>
            <rFont val="Tahoma"/>
            <family val="2"/>
          </rPr>
          <t xml:space="preserve"> se:  POTABILE
                           ZOOTECNICO
                           ANTINCENDIO
                           IGIENICO
                           LAVAGGIO STRADE
                           ALTRO USO
                           PISCICOLO
                           POMPA DI CALORE
Inserire </t>
        </r>
        <r>
          <rPr>
            <b/>
            <sz val="8"/>
            <rFont val="Tahoma"/>
            <family val="2"/>
          </rPr>
          <t>TU4</t>
        </r>
        <r>
          <rPr>
            <sz val="8"/>
            <rFont val="Tahoma"/>
            <family val="2"/>
          </rPr>
          <t xml:space="preserve"> se:   VERDE PRIVATO/SPORTIVO
                            IRRIGUO
                            NAVIGAZIONE INTERNA
                            DIDATTICO/SCIENTIFICO</t>
        </r>
      </text>
    </comment>
    <comment ref="D4" authorId="0">
      <text>
        <r>
          <rPr>
            <sz val="8"/>
            <rFont val="Tahoma"/>
            <family val="2"/>
          </rPr>
          <t>Inserire: A, B, C, D a seconda della tipologia di istruttoria (vedi Foglio TT)</t>
        </r>
      </text>
    </comment>
    <comment ref="D3" authorId="0">
      <text>
        <r>
          <rPr>
            <sz val="8"/>
            <rFont val="Tahoma"/>
            <family val="2"/>
          </rPr>
          <t>Valore da non modificare</t>
        </r>
      </text>
    </comment>
  </commentList>
</comments>
</file>

<file path=xl/sharedStrings.xml><?xml version="1.0" encoding="utf-8"?>
<sst xmlns="http://schemas.openxmlformats.org/spreadsheetml/2006/main" count="110" uniqueCount="104">
  <si>
    <t>TIPOLOGIA</t>
  </si>
  <si>
    <t>n = 1 (N=1)</t>
  </si>
  <si>
    <t>1 &lt; n ≤ 3 (N=1.1)</t>
  </si>
  <si>
    <t>n &gt; 3 (N=1.2)</t>
  </si>
  <si>
    <t>Tipologia</t>
  </si>
  <si>
    <r>
      <t>T</t>
    </r>
    <r>
      <rPr>
        <b/>
        <vertAlign val="subscript"/>
        <sz val="10"/>
        <color indexed="8"/>
        <rFont val="Courier New"/>
        <family val="3"/>
      </rPr>
      <t>T</t>
    </r>
  </si>
  <si>
    <t>A</t>
  </si>
  <si>
    <t>Nuova concessione di derivazione</t>
  </si>
  <si>
    <t>Varianti sostanziali (art. 25 del R.R. n 2/06)</t>
  </si>
  <si>
    <t>B</t>
  </si>
  <si>
    <t>Licenza di attingimento (art. 32 del R.R. n 2/06)</t>
  </si>
  <si>
    <t>Licenza d'uso (art. 22 comma 5 del R.R. n 2/06)</t>
  </si>
  <si>
    <t>C</t>
  </si>
  <si>
    <t>Rinnovi di concessione (art. 30 del R.R. n 2/06)</t>
  </si>
  <si>
    <t>Rinuncia di concessione di derivazione (art. 36 del R.R. n 2/06)</t>
  </si>
  <si>
    <t>Varianti non sostanziali (art. 26 del R.R. n 2/06)</t>
  </si>
  <si>
    <t>D</t>
  </si>
  <si>
    <t>Interventi di manutenzione straordinaria (art. 27 del R.R. n 2/06)</t>
  </si>
  <si>
    <t>Perforazioni finalizzate al controllo dell’acquifero (art. 5 del R.R. n. 2/06)</t>
  </si>
  <si>
    <t>Classe</t>
  </si>
  <si>
    <t>Utilizzo</t>
  </si>
  <si>
    <r>
      <t>T</t>
    </r>
    <r>
      <rPr>
        <b/>
        <vertAlign val="subscript"/>
        <sz val="9"/>
        <rFont val="Courier New"/>
        <family val="3"/>
      </rPr>
      <t>U</t>
    </r>
  </si>
  <si>
    <r>
      <t>T</t>
    </r>
    <r>
      <rPr>
        <vertAlign val="subscript"/>
        <sz val="9"/>
        <rFont val="Courier New"/>
        <family val="3"/>
      </rPr>
      <t>U1</t>
    </r>
  </si>
  <si>
    <t>Idroelettrico</t>
  </si>
  <si>
    <r>
      <t>T</t>
    </r>
    <r>
      <rPr>
        <vertAlign val="subscript"/>
        <sz val="9"/>
        <rFont val="Courier New"/>
        <family val="3"/>
      </rPr>
      <t>U2</t>
    </r>
  </si>
  <si>
    <t>Industriale</t>
  </si>
  <si>
    <t>Autolavaggio</t>
  </si>
  <si>
    <r>
      <t>T</t>
    </r>
    <r>
      <rPr>
        <vertAlign val="subscript"/>
        <sz val="9"/>
        <rFont val="Courier New"/>
        <family val="3"/>
      </rPr>
      <t>U3</t>
    </r>
  </si>
  <si>
    <t>Potabile</t>
  </si>
  <si>
    <t>Zootecnico</t>
  </si>
  <si>
    <t>Igienico</t>
  </si>
  <si>
    <t>Antincendio</t>
  </si>
  <si>
    <t>Lavaggio strade</t>
  </si>
  <si>
    <t>Altro Uso</t>
  </si>
  <si>
    <t>Piscicolo</t>
  </si>
  <si>
    <t>Scambio termico in impianti a pompa di calore</t>
  </si>
  <si>
    <r>
      <t>T</t>
    </r>
    <r>
      <rPr>
        <vertAlign val="subscript"/>
        <sz val="9"/>
        <rFont val="Courier New"/>
        <family val="3"/>
      </rPr>
      <t>U4</t>
    </r>
  </si>
  <si>
    <t>Innaffiamento aree verde e sportive</t>
  </si>
  <si>
    <t>Irriguo</t>
  </si>
  <si>
    <t>Navigazione interna</t>
  </si>
  <si>
    <t>Didattico/scientifico</t>
  </si>
  <si>
    <t>CLASSE</t>
  </si>
  <si>
    <t>CORPO IDRICO</t>
  </si>
  <si>
    <r>
      <t>T</t>
    </r>
    <r>
      <rPr>
        <b/>
        <vertAlign val="subscript"/>
        <sz val="9"/>
        <rFont val="Courier New"/>
        <family val="3"/>
      </rPr>
      <t>C</t>
    </r>
  </si>
  <si>
    <r>
      <t>T</t>
    </r>
    <r>
      <rPr>
        <vertAlign val="subscript"/>
        <sz val="9"/>
        <rFont val="Courier New"/>
        <family val="3"/>
      </rPr>
      <t>C1</t>
    </r>
  </si>
  <si>
    <t>Torrente/Fiume/roggia</t>
  </si>
  <si>
    <r>
      <t>T</t>
    </r>
    <r>
      <rPr>
        <vertAlign val="subscript"/>
        <sz val="9"/>
        <rFont val="Courier New"/>
        <family val="3"/>
      </rPr>
      <t>C2</t>
    </r>
  </si>
  <si>
    <t>Acque sotterranee da pozzo e sorgente</t>
  </si>
  <si>
    <r>
      <t>T</t>
    </r>
    <r>
      <rPr>
        <vertAlign val="subscript"/>
        <sz val="9"/>
        <rFont val="Courier New"/>
        <family val="3"/>
      </rPr>
      <t>C3</t>
    </r>
  </si>
  <si>
    <t>Lago</t>
  </si>
  <si>
    <t>Numero di punti di presa</t>
  </si>
  <si>
    <t>N</t>
  </si>
  <si>
    <t>1 &lt; n ≤ 3</t>
  </si>
  <si>
    <t>n &gt; 3</t>
  </si>
  <si>
    <t>uguale a 1</t>
  </si>
  <si>
    <r>
      <t>T =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* T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* T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* 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* N</t>
    </r>
  </si>
  <si>
    <t xml:space="preserve">Formula </t>
  </si>
  <si>
    <t>Risultato in €</t>
  </si>
  <si>
    <t>Parametri</t>
  </si>
  <si>
    <t>Valore</t>
  </si>
  <si>
    <r>
      <t>T</t>
    </r>
    <r>
      <rPr>
        <b/>
        <vertAlign val="subscript"/>
        <sz val="10"/>
        <color indexed="12"/>
        <rFont val="Arial"/>
        <family val="2"/>
      </rPr>
      <t>T</t>
    </r>
  </si>
  <si>
    <r>
      <t>T</t>
    </r>
    <r>
      <rPr>
        <b/>
        <vertAlign val="subscript"/>
        <sz val="10"/>
        <color indexed="12"/>
        <rFont val="Arial"/>
        <family val="2"/>
      </rPr>
      <t>U</t>
    </r>
  </si>
  <si>
    <r>
      <t>T</t>
    </r>
    <r>
      <rPr>
        <b/>
        <vertAlign val="subscript"/>
        <sz val="10"/>
        <color indexed="12"/>
        <rFont val="Arial"/>
        <family val="2"/>
      </rPr>
      <t>C</t>
    </r>
  </si>
  <si>
    <r>
      <t>T</t>
    </r>
    <r>
      <rPr>
        <b/>
        <vertAlign val="subscript"/>
        <sz val="10"/>
        <color indexed="12"/>
        <rFont val="Arial"/>
        <family val="2"/>
      </rPr>
      <t>N</t>
    </r>
  </si>
  <si>
    <r>
      <t>T</t>
    </r>
    <r>
      <rPr>
        <b/>
        <vertAlign val="subscript"/>
        <sz val="10"/>
        <color indexed="16"/>
        <rFont val="Arial"/>
        <family val="2"/>
      </rPr>
      <t>1 (VALORE FISSO)</t>
    </r>
  </si>
  <si>
    <t>CONTRIBUTO IDROGRAFICO</t>
  </si>
  <si>
    <t>BOLLI PER AVVIO PROCEDIMENTO</t>
  </si>
  <si>
    <t xml:space="preserve">REGISTRAZIONE DISCIPLINARE </t>
  </si>
  <si>
    <t>può variare in funzione del canone e della durata della concessione</t>
  </si>
  <si>
    <t>CAUZIONE</t>
  </si>
  <si>
    <t>BOLLO PER PROVVEDIMENTO</t>
  </si>
  <si>
    <t>BOLLO PER ALLEGATI</t>
  </si>
  <si>
    <t>Corrispondente ad 1/20 del canone e comunque non inferiore a 150 €</t>
  </si>
  <si>
    <t>TOTALE</t>
  </si>
  <si>
    <t>SPESE</t>
  </si>
  <si>
    <t>SPESE CORRELATE PER NUOVE CONCESSIONI O VARIANTI SOSTANZIALI</t>
  </si>
  <si>
    <t>Quantità</t>
  </si>
  <si>
    <t>BOLLO PER DISCIPLINARE</t>
  </si>
  <si>
    <t>SONO ESCLUSE LE SPESE PER LA PRODUZIONE DELLA DOCUMENTAZIONE TECNICA E GEOLOGICA A CARICO DEL RICHIEDENTE</t>
  </si>
  <si>
    <t>BOLLO PER VISITA ISTRUTTORIA</t>
  </si>
  <si>
    <t>Può variare in quanto corrisponde ad un annualità del canone e comunque non inferiore a 250 €</t>
  </si>
  <si>
    <t>variano da 6 a 8</t>
  </si>
  <si>
    <t>Le spese correlate sono sommate alle spese calcolate (Casella H3)</t>
  </si>
  <si>
    <t>TU3</t>
  </si>
  <si>
    <t>possono variare a seconda del n° di facciate</t>
  </si>
  <si>
    <t>I canoni annuali di concessione sono scaricabili dal sito della Regione Lombardia oppure dal sito della Provincia</t>
  </si>
  <si>
    <t>TARIFFA MINIMA FISSA</t>
  </si>
  <si>
    <r>
      <t>T</t>
    </r>
    <r>
      <rPr>
        <b/>
        <vertAlign val="subscript"/>
        <sz val="10"/>
        <color indexed="8"/>
        <rFont val="Arial"/>
        <family val="2"/>
      </rPr>
      <t>T</t>
    </r>
  </si>
  <si>
    <r>
      <t>T</t>
    </r>
    <r>
      <rPr>
        <b/>
        <vertAlign val="subscript"/>
        <sz val="10"/>
        <color indexed="8"/>
        <rFont val="Arial"/>
        <family val="2"/>
      </rPr>
      <t>1</t>
    </r>
  </si>
  <si>
    <r>
      <t>T</t>
    </r>
    <r>
      <rPr>
        <b/>
        <vertAlign val="subscript"/>
        <sz val="10"/>
        <color indexed="8"/>
        <rFont val="Arial"/>
        <family val="2"/>
      </rPr>
      <t>U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</si>
  <si>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</si>
  <si>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t>T</t>
    </r>
    <r>
      <rPr>
        <b/>
        <vertAlign val="subscript"/>
        <sz val="10"/>
        <color indexed="8"/>
        <rFont val="Arial"/>
        <family val="2"/>
      </rPr>
      <t>N1</t>
    </r>
  </si>
  <si>
    <r>
      <t>T</t>
    </r>
    <r>
      <rPr>
        <b/>
        <vertAlign val="subscript"/>
        <sz val="10"/>
        <color indexed="8"/>
        <rFont val="Arial"/>
        <family val="2"/>
      </rPr>
      <t>N2</t>
    </r>
  </si>
  <si>
    <r>
      <t>T</t>
    </r>
    <r>
      <rPr>
        <b/>
        <vertAlign val="subscript"/>
        <sz val="10"/>
        <color indexed="8"/>
        <rFont val="Arial"/>
        <family val="2"/>
      </rPr>
      <t>N3</t>
    </r>
  </si>
  <si>
    <r>
      <t>A (T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 = 1)</t>
    </r>
  </si>
  <si>
    <r>
      <t>B (T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 = 0.8)</t>
    </r>
  </si>
  <si>
    <r>
      <t>C (T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 = 0.9)</t>
    </r>
  </si>
  <si>
    <r>
      <t>T = 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* T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 xml:space="preserve"> * T</t>
    </r>
    <r>
      <rPr>
        <vertAlign val="subscript"/>
        <sz val="9"/>
        <rFont val="Arial"/>
        <family val="2"/>
      </rPr>
      <t>U</t>
    </r>
    <r>
      <rPr>
        <sz val="9"/>
        <rFont val="Arial"/>
        <family val="2"/>
      </rPr>
      <t xml:space="preserve"> * T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* N</t>
    </r>
  </si>
  <si>
    <t>Trasferimento di utenza/Voltura (art. 31 del R.R. n 2/06)</t>
  </si>
  <si>
    <t>Variazione Ragione sociale (art. 31 del R.R. n 2/06)</t>
  </si>
  <si>
    <t>Uso domestico di acque sotterranee (art. 4 del R.R. n. 2/06)</t>
  </si>
  <si>
    <t>TU1</t>
  </si>
  <si>
    <t>TU2</t>
  </si>
  <si>
    <t>TU4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</si>
</sst>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€&quot;\ #,##0.00"/>
    <numFmt numFmtId="175" formatCode="0.000"/>
    <numFmt numFmtId="176" formatCode="0.0"/>
    <numFmt numFmtId="177" formatCode="0.0%"/>
    <numFmt numFmtId="178" formatCode="[$-410]dddd\ d\ mmmm\ yyyy"/>
    <numFmt numFmtId="179" formatCode="#,##0.00\ &quot;€&quot;"/>
    <numFmt numFmtId="180" formatCode="#,##0.000\ &quot;€&quot;"/>
    <numFmt numFmtId="181" formatCode="#,##0.0\ &quot;€&quot;"/>
    <numFmt numFmtId="182" formatCode="#,##0\ &quot;€&quot;"/>
  </numFmts>
  <fonts count="76">
    <font>
      <sz val="10"/>
      <name val="Arial"/>
      <family val="0"/>
    </font>
    <font>
      <b/>
      <sz val="10"/>
      <color indexed="8"/>
      <name val="Courier New"/>
      <family val="3"/>
    </font>
    <font>
      <b/>
      <vertAlign val="subscript"/>
      <sz val="10"/>
      <color indexed="8"/>
      <name val="Courier New"/>
      <family val="3"/>
    </font>
    <font>
      <sz val="8"/>
      <name val="Arial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9"/>
      <name val="Courier New"/>
      <family val="3"/>
    </font>
    <font>
      <b/>
      <vertAlign val="subscript"/>
      <sz val="9"/>
      <name val="Courier New"/>
      <family val="3"/>
    </font>
    <font>
      <sz val="9"/>
      <name val="Courier New"/>
      <family val="3"/>
    </font>
    <font>
      <vertAlign val="subscript"/>
      <sz val="9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2"/>
    </font>
    <font>
      <b/>
      <vertAlign val="subscript"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Courier New"/>
      <family val="3"/>
    </font>
    <font>
      <b/>
      <vertAlign val="sub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ck"/>
      <top style="hair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3" fillId="33" borderId="15" xfId="0" applyFont="1" applyFill="1" applyBorder="1" applyAlignment="1">
      <alignment horizontal="left" vertical="center" wrapText="1" indent="1"/>
    </xf>
    <xf numFmtId="0" fontId="23" fillId="33" borderId="16" xfId="0" applyFont="1" applyFill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center" vertical="center" wrapText="1"/>
    </xf>
    <xf numFmtId="174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74" fontId="0" fillId="33" borderId="2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3" fillId="36" borderId="15" xfId="0" applyFont="1" applyFill="1" applyBorder="1" applyAlignment="1">
      <alignment horizontal="left" vertical="center" wrapText="1" indent="1"/>
    </xf>
    <xf numFmtId="0" fontId="0" fillId="36" borderId="17" xfId="0" applyFont="1" applyFill="1" applyBorder="1" applyAlignment="1">
      <alignment horizontal="center" vertical="center" wrapText="1"/>
    </xf>
    <xf numFmtId="174" fontId="0" fillId="36" borderId="18" xfId="0" applyNumberFormat="1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left" vertical="center" wrapText="1" indent="1"/>
    </xf>
    <xf numFmtId="0" fontId="0" fillId="35" borderId="22" xfId="0" applyFont="1" applyFill="1" applyBorder="1" applyAlignment="1">
      <alignment horizontal="center" vertical="center" wrapText="1"/>
    </xf>
    <xf numFmtId="174" fontId="0" fillId="35" borderId="23" xfId="0" applyNumberFormat="1" applyFont="1" applyFill="1" applyBorder="1" applyAlignment="1">
      <alignment horizontal="center" vertical="center" wrapText="1"/>
    </xf>
    <xf numFmtId="0" fontId="23" fillId="39" borderId="15" xfId="0" applyFont="1" applyFill="1" applyBorder="1" applyAlignment="1">
      <alignment horizontal="left" vertical="center" wrapText="1" indent="1"/>
    </xf>
    <xf numFmtId="0" fontId="0" fillId="39" borderId="17" xfId="0" applyFont="1" applyFill="1" applyBorder="1" applyAlignment="1">
      <alignment horizontal="center" vertical="center" wrapText="1"/>
    </xf>
    <xf numFmtId="174" fontId="0" fillId="39" borderId="18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/>
    </xf>
    <xf numFmtId="0" fontId="0" fillId="33" borderId="28" xfId="0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22" fillId="40" borderId="30" xfId="0" applyFont="1" applyFill="1" applyBorder="1" applyAlignment="1">
      <alignment horizontal="left" vertical="center" wrapText="1" indent="1"/>
    </xf>
    <xf numFmtId="174" fontId="22" fillId="40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/>
    </xf>
    <xf numFmtId="0" fontId="24" fillId="40" borderId="3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/>
    </xf>
    <xf numFmtId="0" fontId="0" fillId="33" borderId="33" xfId="0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3" fillId="34" borderId="34" xfId="0" applyFont="1" applyFill="1" applyBorder="1" applyAlignment="1">
      <alignment horizontal="left" vertical="center" wrapText="1" indent="1"/>
    </xf>
    <xf numFmtId="0" fontId="0" fillId="34" borderId="19" xfId="0" applyFont="1" applyFill="1" applyBorder="1" applyAlignment="1">
      <alignment horizontal="center" vertical="center" wrapText="1"/>
    </xf>
    <xf numFmtId="174" fontId="0" fillId="34" borderId="35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/>
    </xf>
    <xf numFmtId="0" fontId="4" fillId="33" borderId="36" xfId="0" applyFont="1" applyFill="1" applyBorder="1" applyAlignment="1">
      <alignment vertical="top" wrapText="1"/>
    </xf>
    <xf numFmtId="0" fontId="0" fillId="33" borderId="2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177" fontId="0" fillId="33" borderId="0" xfId="5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4" fillId="33" borderId="37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0" fontId="5" fillId="33" borderId="43" xfId="0" applyFont="1" applyFill="1" applyBorder="1" applyAlignment="1">
      <alignment vertical="top" wrapText="1"/>
    </xf>
    <xf numFmtId="0" fontId="4" fillId="33" borderId="44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4" fillId="33" borderId="45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8" fillId="37" borderId="46" xfId="0" applyFont="1" applyFill="1" applyBorder="1" applyAlignment="1">
      <alignment horizontal="center" vertical="center" wrapText="1"/>
    </xf>
    <xf numFmtId="0" fontId="28" fillId="37" borderId="31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horizontal="right"/>
    </xf>
    <xf numFmtId="182" fontId="34" fillId="33" borderId="41" xfId="0" applyNumberFormat="1" applyFont="1" applyFill="1" applyBorder="1" applyAlignment="1">
      <alignment horizontal="right"/>
    </xf>
    <xf numFmtId="182" fontId="34" fillId="33" borderId="42" xfId="0" applyNumberFormat="1" applyFont="1" applyFill="1" applyBorder="1" applyAlignment="1">
      <alignment horizontal="right"/>
    </xf>
    <xf numFmtId="0" fontId="33" fillId="33" borderId="13" xfId="0" applyFont="1" applyFill="1" applyBorder="1" applyAlignment="1">
      <alignment horizontal="right"/>
    </xf>
    <xf numFmtId="182" fontId="34" fillId="33" borderId="13" xfId="0" applyNumberFormat="1" applyFont="1" applyFill="1" applyBorder="1" applyAlignment="1">
      <alignment horizontal="right"/>
    </xf>
    <xf numFmtId="182" fontId="34" fillId="33" borderId="43" xfId="0" applyNumberFormat="1" applyFont="1" applyFill="1" applyBorder="1" applyAlignment="1">
      <alignment horizontal="right"/>
    </xf>
    <xf numFmtId="0" fontId="33" fillId="33" borderId="47" xfId="0" applyFont="1" applyFill="1" applyBorder="1" applyAlignment="1">
      <alignment horizontal="right"/>
    </xf>
    <xf numFmtId="182" fontId="34" fillId="33" borderId="47" xfId="0" applyNumberFormat="1" applyFont="1" applyFill="1" applyBorder="1" applyAlignment="1">
      <alignment horizontal="right"/>
    </xf>
    <xf numFmtId="182" fontId="35" fillId="33" borderId="31" xfId="0" applyNumberFormat="1" applyFont="1" applyFill="1" applyBorder="1" applyAlignment="1">
      <alignment horizontal="right"/>
    </xf>
    <xf numFmtId="182" fontId="36" fillId="33" borderId="41" xfId="0" applyNumberFormat="1" applyFont="1" applyFill="1" applyBorder="1" applyAlignment="1">
      <alignment horizontal="right"/>
    </xf>
    <xf numFmtId="182" fontId="34" fillId="33" borderId="31" xfId="0" applyNumberFormat="1" applyFont="1" applyFill="1" applyBorder="1" applyAlignment="1">
      <alignment horizontal="right"/>
    </xf>
    <xf numFmtId="0" fontId="12" fillId="33" borderId="48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29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right" vertical="center" wrapText="1"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left" vertical="center" wrapText="1"/>
    </xf>
    <xf numFmtId="0" fontId="25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Border="1" applyAlignment="1">
      <alignment horizontal="left" vertical="center"/>
    </xf>
    <xf numFmtId="0" fontId="3" fillId="41" borderId="0" xfId="0" applyFont="1" applyFill="1" applyBorder="1" applyAlignment="1">
      <alignment horizontal="left"/>
    </xf>
    <xf numFmtId="0" fontId="22" fillId="41" borderId="0" xfId="0" applyFont="1" applyFill="1" applyBorder="1" applyAlignment="1">
      <alignment horizontal="left" vertical="center" wrapText="1" indent="1"/>
    </xf>
    <xf numFmtId="174" fontId="22" fillId="41" borderId="0" xfId="0" applyNumberFormat="1" applyFont="1" applyFill="1" applyBorder="1" applyAlignment="1">
      <alignment horizontal="center" vertical="center" wrapText="1"/>
    </xf>
    <xf numFmtId="6" fontId="29" fillId="33" borderId="51" xfId="0" applyNumberFormat="1" applyFont="1" applyFill="1" applyBorder="1" applyAlignment="1">
      <alignment horizontal="center" vertical="center"/>
    </xf>
    <xf numFmtId="6" fontId="29" fillId="33" borderId="52" xfId="0" applyNumberFormat="1" applyFont="1" applyFill="1" applyBorder="1" applyAlignment="1">
      <alignment horizontal="center" vertical="center"/>
    </xf>
    <xf numFmtId="6" fontId="29" fillId="33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20" fillId="41" borderId="0" xfId="0" applyFont="1" applyFill="1" applyBorder="1" applyAlignment="1">
      <alignment horizontal="center" vertical="center" wrapText="1"/>
    </xf>
    <xf numFmtId="0" fontId="19" fillId="37" borderId="59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left" vertical="center" wrapText="1"/>
    </xf>
    <xf numFmtId="0" fontId="74" fillId="33" borderId="33" xfId="0" applyFont="1" applyFill="1" applyBorder="1" applyAlignment="1">
      <alignment horizontal="center" vertical="center" wrapText="1"/>
    </xf>
    <xf numFmtId="0" fontId="74" fillId="33" borderId="25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31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6" fontId="12" fillId="33" borderId="61" xfId="0" applyNumberFormat="1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28" fillId="37" borderId="62" xfId="0" applyFont="1" applyFill="1" applyBorder="1" applyAlignment="1">
      <alignment horizontal="center" vertical="center"/>
    </xf>
    <xf numFmtId="0" fontId="28" fillId="37" borderId="32" xfId="0" applyFont="1" applyFill="1" applyBorder="1" applyAlignment="1">
      <alignment horizontal="center" vertical="center"/>
    </xf>
    <xf numFmtId="0" fontId="28" fillId="37" borderId="6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/>
    </xf>
    <xf numFmtId="0" fontId="21" fillId="33" borderId="61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left" vertical="center" wrapText="1"/>
    </xf>
    <xf numFmtId="0" fontId="25" fillId="35" borderId="27" xfId="0" applyFont="1" applyFill="1" applyBorder="1" applyAlignment="1">
      <alignment horizontal="left" vertical="center" wrapText="1"/>
    </xf>
    <xf numFmtId="0" fontId="25" fillId="39" borderId="26" xfId="0" applyFont="1" applyFill="1" applyBorder="1" applyAlignment="1">
      <alignment horizontal="left" vertical="center" wrapText="1"/>
    </xf>
    <xf numFmtId="0" fontId="25" fillId="39" borderId="27" xfId="0" applyFont="1" applyFill="1" applyBorder="1" applyAlignment="1">
      <alignment horizontal="left" vertical="center" wrapText="1"/>
    </xf>
    <xf numFmtId="0" fontId="25" fillId="36" borderId="26" xfId="0" applyFont="1" applyFill="1" applyBorder="1" applyAlignment="1">
      <alignment horizontal="left" vertical="center" wrapText="1"/>
    </xf>
    <xf numFmtId="0" fontId="25" fillId="36" borderId="27" xfId="0" applyFont="1" applyFill="1" applyBorder="1" applyAlignment="1">
      <alignment horizontal="left" vertical="center" wrapText="1"/>
    </xf>
    <xf numFmtId="0" fontId="25" fillId="41" borderId="26" xfId="0" applyFont="1" applyFill="1" applyBorder="1" applyAlignment="1">
      <alignment horizontal="left" vertical="center" wrapText="1"/>
    </xf>
    <xf numFmtId="0" fontId="25" fillId="41" borderId="27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16</xdr:row>
      <xdr:rowOff>57150</xdr:rowOff>
    </xdr:from>
    <xdr:to>
      <xdr:col>1</xdr:col>
      <xdr:colOff>371475</xdr:colOff>
      <xdr:row>18</xdr:row>
      <xdr:rowOff>57150</xdr:rowOff>
    </xdr:to>
    <xdr:pic macro="[0]!Torna_Calcolo_Spese">
      <xdr:nvPicPr>
        <xdr:cNvPr id="1" name="Picture 1" descr="j0340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38525"/>
          <a:ext cx="323850" cy="323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16</xdr:row>
      <xdr:rowOff>47625</xdr:rowOff>
    </xdr:from>
    <xdr:to>
      <xdr:col>2</xdr:col>
      <xdr:colOff>933450</xdr:colOff>
      <xdr:row>18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3429000"/>
          <a:ext cx="1009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a Calcolo Spese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7</xdr:row>
      <xdr:rowOff>114300</xdr:rowOff>
    </xdr:from>
    <xdr:to>
      <xdr:col>2</xdr:col>
      <xdr:colOff>342900</xdr:colOff>
      <xdr:row>9</xdr:row>
      <xdr:rowOff>114300</xdr:rowOff>
    </xdr:to>
    <xdr:pic macro="[0]!APRI_TABELLA_TT">
      <xdr:nvPicPr>
        <xdr:cNvPr id="1" name="Picture 10" descr="j0340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38275"/>
          <a:ext cx="323850" cy="323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361950</xdr:colOff>
      <xdr:row>7</xdr:row>
      <xdr:rowOff>104775</xdr:rowOff>
    </xdr:from>
    <xdr:to>
      <xdr:col>3</xdr:col>
      <xdr:colOff>781050</xdr:colOff>
      <xdr:row>9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33400" y="1428750"/>
          <a:ext cx="2333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Apri la Tabella TT relativa ai procedimenti istruttori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zoomScale="150" zoomScaleNormal="150" zoomScalePageLayoutView="0" workbookViewId="0" topLeftCell="A1">
      <selection activeCell="C20" sqref="C20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87.28125" style="1" customWidth="1"/>
    <col min="4" max="4" width="26.140625" style="1" customWidth="1"/>
    <col min="5" max="16384" width="9.140625" style="1" customWidth="1"/>
  </cols>
  <sheetData>
    <row r="1" ht="13.5" thickBot="1"/>
    <row r="2" spans="2:6" ht="27" customHeight="1" thickBot="1">
      <c r="B2" s="68"/>
      <c r="C2" s="69" t="s">
        <v>4</v>
      </c>
      <c r="D2" s="69" t="s">
        <v>5</v>
      </c>
      <c r="F2" s="64"/>
    </row>
    <row r="3" spans="2:7" ht="16.5" customHeight="1" thickBot="1" thickTop="1">
      <c r="B3" s="109" t="s">
        <v>6</v>
      </c>
      <c r="C3" s="70" t="s">
        <v>7</v>
      </c>
      <c r="D3" s="71">
        <v>1</v>
      </c>
      <c r="G3" s="65"/>
    </row>
    <row r="4" spans="2:4" ht="16.5" customHeight="1" thickBot="1">
      <c r="B4" s="110"/>
      <c r="C4" s="11" t="s">
        <v>8</v>
      </c>
      <c r="D4" s="72">
        <v>1</v>
      </c>
    </row>
    <row r="5" spans="2:4" ht="16.5" customHeight="1" thickBot="1">
      <c r="B5" s="106" t="s">
        <v>9</v>
      </c>
      <c r="C5" s="11" t="s">
        <v>10</v>
      </c>
      <c r="D5" s="72">
        <v>0.8</v>
      </c>
    </row>
    <row r="6" spans="2:4" ht="16.5" customHeight="1" thickBot="1">
      <c r="B6" s="110"/>
      <c r="C6" s="11" t="s">
        <v>11</v>
      </c>
      <c r="D6" s="72">
        <v>0.8</v>
      </c>
    </row>
    <row r="7" spans="2:4" ht="18" customHeight="1" thickBot="1">
      <c r="B7" s="106" t="s">
        <v>12</v>
      </c>
      <c r="C7" s="11" t="s">
        <v>13</v>
      </c>
      <c r="D7" s="72">
        <v>0.9</v>
      </c>
    </row>
    <row r="8" spans="2:4" ht="18" customHeight="1" thickBot="1">
      <c r="B8" s="107"/>
      <c r="C8" s="11" t="s">
        <v>14</v>
      </c>
      <c r="D8" s="72">
        <v>0.9</v>
      </c>
    </row>
    <row r="9" spans="2:4" ht="18" customHeight="1" thickBot="1">
      <c r="B9" s="107"/>
      <c r="C9" s="73" t="s">
        <v>15</v>
      </c>
      <c r="D9" s="74">
        <v>0.9</v>
      </c>
    </row>
    <row r="10" spans="2:4" ht="18" customHeight="1" thickBot="1">
      <c r="B10" s="110"/>
      <c r="C10" s="61" t="s">
        <v>17</v>
      </c>
      <c r="D10" s="94">
        <v>0.9</v>
      </c>
    </row>
    <row r="11" spans="2:4" ht="15" customHeight="1" thickBot="1">
      <c r="B11" s="67"/>
      <c r="C11" s="75"/>
      <c r="D11" s="93" t="s">
        <v>86</v>
      </c>
    </row>
    <row r="12" spans="2:4" ht="15" customHeight="1" thickBot="1">
      <c r="B12" s="106" t="s">
        <v>16</v>
      </c>
      <c r="C12" s="61" t="s">
        <v>98</v>
      </c>
      <c r="D12" s="103">
        <v>52</v>
      </c>
    </row>
    <row r="13" spans="2:4" ht="15" customHeight="1" thickBot="1">
      <c r="B13" s="107"/>
      <c r="C13" s="61" t="s">
        <v>100</v>
      </c>
      <c r="D13" s="104"/>
    </row>
    <row r="14" spans="2:4" ht="14.25" thickBot="1">
      <c r="B14" s="107"/>
      <c r="C14" s="61" t="s">
        <v>99</v>
      </c>
      <c r="D14" s="104"/>
    </row>
    <row r="15" spans="2:4" ht="15" customHeight="1" thickBot="1">
      <c r="B15" s="108"/>
      <c r="C15" s="66" t="s">
        <v>18</v>
      </c>
      <c r="D15" s="105"/>
    </row>
    <row r="16" ht="13.5" thickTop="1"/>
    <row r="18" ht="12.75"/>
  </sheetData>
  <sheetProtection/>
  <mergeCells count="5">
    <mergeCell ref="D12:D15"/>
    <mergeCell ref="B12:B15"/>
    <mergeCell ref="B3:B4"/>
    <mergeCell ref="B5:B6"/>
    <mergeCell ref="B7: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.421875" style="1" customWidth="1"/>
    <col min="2" max="2" width="9.140625" style="1" customWidth="1"/>
    <col min="3" max="3" width="48.421875" style="1" customWidth="1"/>
    <col min="4" max="16384" width="9.140625" style="1" customWidth="1"/>
  </cols>
  <sheetData>
    <row r="1" ht="13.5" thickBot="1"/>
    <row r="2" spans="2:4" ht="15" thickBot="1">
      <c r="B2" s="7" t="s">
        <v>19</v>
      </c>
      <c r="C2" s="8" t="s">
        <v>20</v>
      </c>
      <c r="D2" s="8" t="s">
        <v>21</v>
      </c>
    </row>
    <row r="3" spans="2:4" ht="14.25" customHeight="1" thickBot="1">
      <c r="B3" s="15" t="s">
        <v>22</v>
      </c>
      <c r="C3" s="9" t="s">
        <v>23</v>
      </c>
      <c r="D3" s="10">
        <v>2</v>
      </c>
    </row>
    <row r="4" spans="2:4" ht="14.25" customHeight="1" thickBot="1">
      <c r="B4" s="111" t="s">
        <v>24</v>
      </c>
      <c r="C4" s="9" t="s">
        <v>25</v>
      </c>
      <c r="D4" s="6">
        <v>1</v>
      </c>
    </row>
    <row r="5" spans="2:4" ht="14.25" customHeight="1" thickBot="1">
      <c r="B5" s="112"/>
      <c r="C5" s="9" t="s">
        <v>26</v>
      </c>
      <c r="D5" s="6">
        <v>1</v>
      </c>
    </row>
    <row r="6" spans="2:4" ht="14.25" customHeight="1" thickBot="1">
      <c r="B6" s="111" t="s">
        <v>27</v>
      </c>
      <c r="C6" s="9" t="s">
        <v>28</v>
      </c>
      <c r="D6" s="6">
        <v>0.6</v>
      </c>
    </row>
    <row r="7" spans="2:4" ht="14.25" customHeight="1" thickBot="1">
      <c r="B7" s="113"/>
      <c r="C7" s="9" t="s">
        <v>29</v>
      </c>
      <c r="D7" s="6">
        <v>0.6</v>
      </c>
    </row>
    <row r="8" spans="2:4" ht="14.25" customHeight="1" thickBot="1">
      <c r="B8" s="113"/>
      <c r="C8" s="9" t="s">
        <v>30</v>
      </c>
      <c r="D8" s="6">
        <v>0.6</v>
      </c>
    </row>
    <row r="9" spans="2:4" ht="14.25" customHeight="1" thickBot="1">
      <c r="B9" s="113"/>
      <c r="C9" s="9" t="s">
        <v>31</v>
      </c>
      <c r="D9" s="6">
        <v>0.6</v>
      </c>
    </row>
    <row r="10" spans="2:4" ht="14.25" customHeight="1" thickBot="1">
      <c r="B10" s="113"/>
      <c r="C10" s="9" t="s">
        <v>32</v>
      </c>
      <c r="D10" s="6">
        <v>0.6</v>
      </c>
    </row>
    <row r="11" spans="2:4" ht="14.25" customHeight="1" thickBot="1">
      <c r="B11" s="113"/>
      <c r="C11" s="9" t="s">
        <v>33</v>
      </c>
      <c r="D11" s="6">
        <v>0.6</v>
      </c>
    </row>
    <row r="12" spans="2:4" ht="14.25" customHeight="1" thickBot="1">
      <c r="B12" s="113"/>
      <c r="C12" s="9" t="s">
        <v>34</v>
      </c>
      <c r="D12" s="6">
        <v>0.6</v>
      </c>
    </row>
    <row r="13" spans="2:4" ht="14.25" customHeight="1" thickBot="1">
      <c r="B13" s="112"/>
      <c r="C13" s="9" t="s">
        <v>35</v>
      </c>
      <c r="D13" s="6">
        <v>0.6</v>
      </c>
    </row>
    <row r="14" spans="2:4" ht="14.25" customHeight="1" thickBot="1">
      <c r="B14" s="111" t="s">
        <v>36</v>
      </c>
      <c r="C14" s="9" t="s">
        <v>37</v>
      </c>
      <c r="D14" s="6">
        <v>0.5</v>
      </c>
    </row>
    <row r="15" spans="2:4" ht="14.25" customHeight="1" thickBot="1">
      <c r="B15" s="113"/>
      <c r="C15" s="9" t="s">
        <v>38</v>
      </c>
      <c r="D15" s="6">
        <v>0.5</v>
      </c>
    </row>
    <row r="16" spans="2:4" ht="14.25" customHeight="1" thickBot="1">
      <c r="B16" s="113"/>
      <c r="C16" s="9" t="s">
        <v>39</v>
      </c>
      <c r="D16" s="6">
        <v>0.5</v>
      </c>
    </row>
    <row r="17" spans="2:4" ht="14.25" customHeight="1" thickBot="1">
      <c r="B17" s="112"/>
      <c r="C17" s="9" t="s">
        <v>40</v>
      </c>
      <c r="D17" s="6">
        <v>0.5</v>
      </c>
    </row>
    <row r="19" ht="12.75">
      <c r="B19" s="76" t="s">
        <v>101</v>
      </c>
    </row>
    <row r="20" ht="12.75">
      <c r="B20" s="76" t="s">
        <v>102</v>
      </c>
    </row>
    <row r="21" ht="12.75">
      <c r="B21" s="76" t="s">
        <v>83</v>
      </c>
    </row>
    <row r="22" ht="12.75">
      <c r="B22" s="76" t="s">
        <v>103</v>
      </c>
    </row>
  </sheetData>
  <sheetProtection/>
  <mergeCells count="3">
    <mergeCell ref="B4:B5"/>
    <mergeCell ref="B6:B13"/>
    <mergeCell ref="B14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7109375" style="1" customWidth="1"/>
    <col min="2" max="2" width="14.7109375" style="1" customWidth="1"/>
    <col min="3" max="3" width="44.140625" style="1" customWidth="1"/>
    <col min="4" max="4" width="14.7109375" style="1" customWidth="1"/>
    <col min="5" max="5" width="4.140625" style="1" customWidth="1"/>
    <col min="6" max="6" width="28.421875" style="1" customWidth="1"/>
    <col min="7" max="7" width="12.140625" style="1" customWidth="1"/>
    <col min="8" max="16384" width="9.140625" style="1" customWidth="1"/>
  </cols>
  <sheetData>
    <row r="1" ht="13.5" thickBot="1"/>
    <row r="2" spans="2:7" ht="15" thickBot="1">
      <c r="B2" s="2" t="s">
        <v>41</v>
      </c>
      <c r="C2" s="3" t="s">
        <v>42</v>
      </c>
      <c r="D2" s="3" t="s">
        <v>43</v>
      </c>
      <c r="F2" s="2" t="s">
        <v>50</v>
      </c>
      <c r="G2" s="3" t="s">
        <v>51</v>
      </c>
    </row>
    <row r="3" spans="2:7" ht="14.25" thickBot="1">
      <c r="B3" s="4" t="s">
        <v>44</v>
      </c>
      <c r="C3" s="5" t="s">
        <v>45</v>
      </c>
      <c r="D3" s="6">
        <v>1.5</v>
      </c>
      <c r="F3" s="4" t="s">
        <v>54</v>
      </c>
      <c r="G3" s="6">
        <v>1</v>
      </c>
    </row>
    <row r="4" spans="2:7" ht="14.25" customHeight="1" thickBot="1">
      <c r="B4" s="4" t="s">
        <v>46</v>
      </c>
      <c r="C4" s="5" t="s">
        <v>47</v>
      </c>
      <c r="D4" s="6">
        <v>1</v>
      </c>
      <c r="F4" s="4" t="s">
        <v>52</v>
      </c>
      <c r="G4" s="6">
        <v>1.1</v>
      </c>
    </row>
    <row r="5" spans="2:7" ht="14.25" thickBot="1">
      <c r="B5" s="4" t="s">
        <v>48</v>
      </c>
      <c r="C5" s="5" t="s">
        <v>49</v>
      </c>
      <c r="D5" s="6">
        <v>0.5</v>
      </c>
      <c r="F5" s="4" t="s">
        <v>53</v>
      </c>
      <c r="G5" s="6">
        <v>1.2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zoomScale="160" zoomScaleNormal="160" zoomScalePageLayoutView="0" workbookViewId="0" topLeftCell="A1">
      <selection activeCell="E5" sqref="E5"/>
    </sheetView>
  </sheetViews>
  <sheetFormatPr defaultColWidth="9.140625" defaultRowHeight="12.75"/>
  <cols>
    <col min="1" max="1" width="1.57421875" style="12" customWidth="1"/>
    <col min="2" max="2" width="0.9921875" style="12" customWidth="1"/>
    <col min="3" max="3" width="28.7109375" style="12" customWidth="1"/>
    <col min="4" max="4" width="37.00390625" style="12" bestFit="1" customWidth="1"/>
    <col min="5" max="5" width="15.8515625" style="12" customWidth="1"/>
    <col min="6" max="6" width="3.7109375" style="12" customWidth="1"/>
    <col min="7" max="7" width="21.8515625" style="12" customWidth="1"/>
    <col min="8" max="8" width="16.7109375" style="12" customWidth="1"/>
    <col min="9" max="10" width="9.00390625" style="12" bestFit="1" customWidth="1"/>
    <col min="11" max="16384" width="9.140625" style="12" customWidth="1"/>
  </cols>
  <sheetData>
    <row r="1" ht="12.75"/>
    <row r="2" spans="3:5" ht="12.75">
      <c r="C2" s="21" t="s">
        <v>58</v>
      </c>
      <c r="D2" s="115" t="s">
        <v>59</v>
      </c>
      <c r="E2" s="116"/>
    </row>
    <row r="3" spans="3:5" ht="15.75">
      <c r="C3" s="19" t="s">
        <v>64</v>
      </c>
      <c r="D3" s="19">
        <v>261</v>
      </c>
      <c r="E3" s="13"/>
    </row>
    <row r="4" spans="3:5" ht="15.75">
      <c r="C4" s="17" t="s">
        <v>60</v>
      </c>
      <c r="D4" s="18" t="s">
        <v>47</v>
      </c>
      <c r="E4" s="14">
        <v>1</v>
      </c>
    </row>
    <row r="5" spans="3:5" ht="15.75">
      <c r="C5" s="17" t="s">
        <v>61</v>
      </c>
      <c r="D5" s="18" t="s">
        <v>102</v>
      </c>
      <c r="E5" s="14">
        <f>IF(D5="TU1",2,IF(D5="TU2",1,IF(D5="TU3",0.6,IF(D5="TU4",0.5,""))))</f>
        <v>1</v>
      </c>
    </row>
    <row r="6" spans="3:5" ht="15.75">
      <c r="C6" s="17" t="s">
        <v>62</v>
      </c>
      <c r="D6" s="18" t="s">
        <v>47</v>
      </c>
      <c r="E6" s="14">
        <f>IF(D6="Torrente/Fiume/roggia",1.5,IF(D6="Acque sotterranee da pozzo e sorgente",1,IF(D6="Lago",0.5,"")))</f>
        <v>1</v>
      </c>
    </row>
    <row r="7" spans="3:5" ht="15.75">
      <c r="C7" s="17" t="s">
        <v>63</v>
      </c>
      <c r="D7" s="18" t="s">
        <v>54</v>
      </c>
      <c r="E7" s="14">
        <f>IF(D7="uguale a 1",1,IF(D7="1 &lt; n ≤ 3",1.1,IF(D7="n &gt; 3",1.2,"")))</f>
        <v>1</v>
      </c>
    </row>
    <row r="8" ht="12.75"/>
    <row r="9" ht="12.75"/>
    <row r="10" ht="12.75"/>
    <row r="11" spans="1:6" ht="8.25" customHeight="1">
      <c r="A11" s="98"/>
      <c r="B11" s="98"/>
      <c r="C11" s="98"/>
      <c r="D11" s="98"/>
      <c r="E11" s="98"/>
      <c r="F11" s="98"/>
    </row>
    <row r="12" spans="1:7" ht="12.75">
      <c r="A12" s="98"/>
      <c r="B12" s="99"/>
      <c r="F12" s="98"/>
      <c r="G12" s="98"/>
    </row>
    <row r="13" spans="1:10" ht="12.75">
      <c r="A13" s="98"/>
      <c r="B13" s="98"/>
      <c r="C13" s="22" t="s">
        <v>56</v>
      </c>
      <c r="D13" s="22" t="s">
        <v>57</v>
      </c>
      <c r="F13" s="95"/>
      <c r="G13" s="95"/>
      <c r="H13" s="23"/>
      <c r="I13" s="23"/>
      <c r="J13" s="23"/>
    </row>
    <row r="14" spans="1:10" ht="15.75">
      <c r="A14" s="98"/>
      <c r="B14" s="98"/>
      <c r="C14" s="16" t="s">
        <v>55</v>
      </c>
      <c r="D14" s="20">
        <f>IF(D4="D",52,IF(D4="d",52,IF(D4="d",52,IF(D4="d",52,D3*E4*E5*E6*E7))))</f>
        <v>261</v>
      </c>
      <c r="F14" s="95"/>
      <c r="G14" s="95"/>
      <c r="H14" s="23"/>
      <c r="I14" s="23"/>
      <c r="J14" s="23"/>
    </row>
    <row r="15" spans="1:10" ht="23.25" customHeight="1" thickBot="1">
      <c r="A15" s="98"/>
      <c r="B15" s="98"/>
      <c r="F15" s="117"/>
      <c r="G15" s="117"/>
      <c r="H15" s="30"/>
      <c r="I15" s="30"/>
      <c r="J15" s="30"/>
    </row>
    <row r="16" spans="1:10" ht="13.5" thickTop="1">
      <c r="A16" s="98"/>
      <c r="B16" s="98"/>
      <c r="C16" s="118" t="s">
        <v>85</v>
      </c>
      <c r="D16" s="119"/>
      <c r="F16" s="96"/>
      <c r="G16" s="100"/>
      <c r="H16" s="23"/>
      <c r="I16" s="23"/>
      <c r="J16" s="23"/>
    </row>
    <row r="17" spans="1:10" ht="12.75">
      <c r="A17" s="98"/>
      <c r="B17" s="98"/>
      <c r="C17" s="120"/>
      <c r="D17" s="121"/>
      <c r="F17" s="96"/>
      <c r="G17" s="100"/>
      <c r="H17" s="23"/>
      <c r="I17" s="23"/>
      <c r="J17" s="23"/>
    </row>
    <row r="18" spans="1:10" ht="21" customHeight="1" thickBot="1">
      <c r="A18" s="98"/>
      <c r="B18" s="98"/>
      <c r="C18" s="122"/>
      <c r="D18" s="123"/>
      <c r="F18" s="117"/>
      <c r="G18" s="117"/>
      <c r="H18" s="23"/>
      <c r="I18" s="23"/>
      <c r="J18" s="23"/>
    </row>
    <row r="19" spans="1:10" ht="27" customHeight="1" thickTop="1">
      <c r="A19" s="98"/>
      <c r="B19" s="98"/>
      <c r="F19" s="117"/>
      <c r="G19" s="117"/>
      <c r="H19" s="23"/>
      <c r="I19" s="23"/>
      <c r="J19" s="23"/>
    </row>
    <row r="20" spans="1:10" ht="22.5" customHeight="1">
      <c r="A20" s="98"/>
      <c r="B20" s="98"/>
      <c r="F20" s="117"/>
      <c r="G20" s="117"/>
      <c r="H20" s="30"/>
      <c r="I20" s="30"/>
      <c r="J20" s="30"/>
    </row>
    <row r="21" spans="1:10" ht="27.75" customHeight="1">
      <c r="A21" s="98"/>
      <c r="B21" s="98"/>
      <c r="F21" s="117"/>
      <c r="G21" s="117"/>
      <c r="H21" s="30"/>
      <c r="I21" s="30"/>
      <c r="J21" s="30"/>
    </row>
    <row r="22" spans="1:10" ht="12.75">
      <c r="A22" s="98"/>
      <c r="B22" s="98"/>
      <c r="C22" s="98"/>
      <c r="F22" s="97"/>
      <c r="G22" s="95"/>
      <c r="H22" s="23"/>
      <c r="I22" s="23"/>
      <c r="J22" s="23"/>
    </row>
    <row r="23" spans="1:10" ht="12.75">
      <c r="A23" s="98"/>
      <c r="B23" s="98"/>
      <c r="C23" s="95"/>
      <c r="D23" s="101"/>
      <c r="E23" s="102"/>
      <c r="F23" s="95"/>
      <c r="G23" s="95"/>
      <c r="H23" s="23"/>
      <c r="I23" s="23"/>
      <c r="J23" s="23"/>
    </row>
    <row r="24" spans="1:10" ht="12.75">
      <c r="A24" s="98"/>
      <c r="B24" s="98"/>
      <c r="C24" s="114"/>
      <c r="D24" s="114"/>
      <c r="E24" s="114"/>
      <c r="F24" s="95"/>
      <c r="G24" s="95"/>
      <c r="H24" s="23"/>
      <c r="I24" s="23"/>
      <c r="J24" s="23"/>
    </row>
    <row r="25" spans="1:10" ht="12" customHeight="1">
      <c r="A25" s="98"/>
      <c r="B25" s="98"/>
      <c r="C25" s="98"/>
      <c r="D25" s="98"/>
      <c r="E25" s="98"/>
      <c r="F25" s="98"/>
      <c r="G25" s="98"/>
      <c r="H25" s="23"/>
      <c r="I25" s="23"/>
      <c r="J25" s="23"/>
    </row>
    <row r="26" spans="8:10" ht="51.75" customHeight="1">
      <c r="H26" s="23"/>
      <c r="I26" s="23"/>
      <c r="J26" s="23"/>
    </row>
  </sheetData>
  <sheetProtection/>
  <mergeCells count="8">
    <mergeCell ref="C24:E24"/>
    <mergeCell ref="D2:E2"/>
    <mergeCell ref="F15:G15"/>
    <mergeCell ref="F18:G18"/>
    <mergeCell ref="F19:G19"/>
    <mergeCell ref="F20:G20"/>
    <mergeCell ref="F21:G21"/>
    <mergeCell ref="C16:D18"/>
  </mergeCells>
  <dataValidations count="3">
    <dataValidation type="list" allowBlank="1" showInputMessage="1" showErrorMessage="1" sqref="D6">
      <formula1>TCORPOIDRICO</formula1>
    </dataValidation>
    <dataValidation type="list" allowBlank="1" showInputMessage="1" showErrorMessage="1" sqref="D7">
      <formula1>TPUNTI</formula1>
    </dataValidation>
    <dataValidation type="list" allowBlank="1" showInputMessage="1" showErrorMessage="1" sqref="D5">
      <formula1>TUSO2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8.7109375" style="1" bestFit="1" customWidth="1"/>
    <col min="2" max="2" width="5.140625" style="1" bestFit="1" customWidth="1"/>
    <col min="3" max="3" width="10.7109375" style="1" customWidth="1"/>
    <col min="4" max="4" width="12.140625" style="1" bestFit="1" customWidth="1"/>
    <col min="5" max="5" width="12.57421875" style="1" customWidth="1"/>
    <col min="6" max="6" width="13.421875" style="1" bestFit="1" customWidth="1"/>
    <col min="7" max="7" width="15.421875" style="1" customWidth="1"/>
    <col min="8" max="8" width="18.7109375" style="1" customWidth="1"/>
    <col min="9" max="16384" width="9.140625" style="1" customWidth="1"/>
  </cols>
  <sheetData>
    <row r="1" spans="1:8" ht="14.25" thickBot="1">
      <c r="A1" s="92" t="s">
        <v>97</v>
      </c>
      <c r="B1" s="76"/>
      <c r="C1" s="76"/>
      <c r="D1" s="76"/>
      <c r="E1" s="76"/>
      <c r="F1" s="76"/>
      <c r="G1" s="76"/>
      <c r="H1" s="76"/>
    </row>
    <row r="2" spans="1:8" ht="15.75" thickBot="1" thickTop="1">
      <c r="A2" s="130" t="s">
        <v>0</v>
      </c>
      <c r="B2" s="130" t="s">
        <v>87</v>
      </c>
      <c r="C2" s="130" t="s">
        <v>88</v>
      </c>
      <c r="D2" s="130" t="s">
        <v>89</v>
      </c>
      <c r="E2" s="130" t="s">
        <v>90</v>
      </c>
      <c r="F2" s="77" t="s">
        <v>91</v>
      </c>
      <c r="G2" s="77" t="s">
        <v>92</v>
      </c>
      <c r="H2" s="77" t="s">
        <v>93</v>
      </c>
    </row>
    <row r="3" spans="1:8" ht="14.25" thickBot="1" thickTop="1">
      <c r="A3" s="131"/>
      <c r="B3" s="131"/>
      <c r="C3" s="131"/>
      <c r="D3" s="131"/>
      <c r="E3" s="131"/>
      <c r="F3" s="78" t="s">
        <v>1</v>
      </c>
      <c r="G3" s="78" t="s">
        <v>2</v>
      </c>
      <c r="H3" s="78" t="s">
        <v>3</v>
      </c>
    </row>
    <row r="4" spans="1:8" ht="14.25" thickBot="1" thickTop="1">
      <c r="A4" s="132"/>
      <c r="B4" s="132"/>
      <c r="C4" s="132"/>
      <c r="D4" s="132"/>
      <c r="E4" s="132"/>
      <c r="F4" s="79">
        <v>1</v>
      </c>
      <c r="G4" s="79">
        <v>1.1</v>
      </c>
      <c r="H4" s="79">
        <v>1.2</v>
      </c>
    </row>
    <row r="5" spans="1:8" ht="15.75" thickBot="1" thickTop="1">
      <c r="A5" s="124" t="s">
        <v>94</v>
      </c>
      <c r="B5" s="80">
        <v>1</v>
      </c>
      <c r="C5" s="80">
        <v>261</v>
      </c>
      <c r="D5" s="80">
        <v>0.5</v>
      </c>
      <c r="E5" s="80">
        <v>0.5</v>
      </c>
      <c r="F5" s="81">
        <f>B5*C5*D5*E5*$F$4</f>
        <v>65.25</v>
      </c>
      <c r="G5" s="81">
        <f>B5*C5*D5*E5*$G$4</f>
        <v>71.775</v>
      </c>
      <c r="H5" s="82">
        <f>B5*C5*D5*E5*$H$4</f>
        <v>78.3</v>
      </c>
    </row>
    <row r="6" spans="1:8" ht="15" thickBot="1">
      <c r="A6" s="125"/>
      <c r="B6" s="83">
        <v>1</v>
      </c>
      <c r="C6" s="83">
        <v>261</v>
      </c>
      <c r="D6" s="83">
        <v>0.5</v>
      </c>
      <c r="E6" s="83">
        <v>1</v>
      </c>
      <c r="F6" s="84">
        <f aca="true" t="shared" si="0" ref="F6:F36">B6*C6*D6*E6*$F$4</f>
        <v>130.5</v>
      </c>
      <c r="G6" s="84">
        <f aca="true" t="shared" si="1" ref="G6:G36">B6*C6*D6*E6*$G$4</f>
        <v>143.55</v>
      </c>
      <c r="H6" s="85">
        <f aca="true" t="shared" si="2" ref="H6:H36">B6*C6*D6*E6*$H$4</f>
        <v>156.6</v>
      </c>
    </row>
    <row r="7" spans="1:8" ht="15" thickBot="1">
      <c r="A7" s="125"/>
      <c r="B7" s="83">
        <v>1</v>
      </c>
      <c r="C7" s="83">
        <v>261</v>
      </c>
      <c r="D7" s="83">
        <v>0.5</v>
      </c>
      <c r="E7" s="83">
        <v>1.5</v>
      </c>
      <c r="F7" s="84">
        <f t="shared" si="0"/>
        <v>195.75</v>
      </c>
      <c r="G7" s="84">
        <f t="shared" si="1"/>
        <v>215.32500000000002</v>
      </c>
      <c r="H7" s="85">
        <f t="shared" si="2"/>
        <v>234.89999999999998</v>
      </c>
    </row>
    <row r="8" spans="1:8" ht="15" thickBot="1">
      <c r="A8" s="125"/>
      <c r="B8" s="83">
        <v>1</v>
      </c>
      <c r="C8" s="83">
        <v>261</v>
      </c>
      <c r="D8" s="83">
        <v>0.6</v>
      </c>
      <c r="E8" s="83">
        <v>0.5</v>
      </c>
      <c r="F8" s="84">
        <f t="shared" si="0"/>
        <v>78.3</v>
      </c>
      <c r="G8" s="84">
        <f t="shared" si="1"/>
        <v>86.13000000000001</v>
      </c>
      <c r="H8" s="85">
        <f t="shared" si="2"/>
        <v>93.96</v>
      </c>
    </row>
    <row r="9" spans="1:8" ht="15" thickBot="1">
      <c r="A9" s="125"/>
      <c r="B9" s="83">
        <v>1</v>
      </c>
      <c r="C9" s="83">
        <v>261</v>
      </c>
      <c r="D9" s="83">
        <v>0.6</v>
      </c>
      <c r="E9" s="83">
        <v>1</v>
      </c>
      <c r="F9" s="84">
        <f t="shared" si="0"/>
        <v>156.6</v>
      </c>
      <c r="G9" s="84">
        <f t="shared" si="1"/>
        <v>172.26000000000002</v>
      </c>
      <c r="H9" s="85">
        <f t="shared" si="2"/>
        <v>187.92</v>
      </c>
    </row>
    <row r="10" spans="1:8" ht="15" thickBot="1">
      <c r="A10" s="125"/>
      <c r="B10" s="83">
        <v>1</v>
      </c>
      <c r="C10" s="83">
        <v>261</v>
      </c>
      <c r="D10" s="83">
        <v>0.6</v>
      </c>
      <c r="E10" s="83">
        <v>1.5</v>
      </c>
      <c r="F10" s="84">
        <f t="shared" si="0"/>
        <v>234.89999999999998</v>
      </c>
      <c r="G10" s="84">
        <f t="shared" si="1"/>
        <v>258.39</v>
      </c>
      <c r="H10" s="85">
        <f t="shared" si="2"/>
        <v>281.87999999999994</v>
      </c>
    </row>
    <row r="11" spans="1:8" ht="15" thickBot="1">
      <c r="A11" s="125"/>
      <c r="B11" s="83">
        <v>1</v>
      </c>
      <c r="C11" s="83">
        <v>261</v>
      </c>
      <c r="D11" s="83">
        <v>1</v>
      </c>
      <c r="E11" s="83">
        <v>0.5</v>
      </c>
      <c r="F11" s="84">
        <f t="shared" si="0"/>
        <v>130.5</v>
      </c>
      <c r="G11" s="84">
        <f t="shared" si="1"/>
        <v>143.55</v>
      </c>
      <c r="H11" s="85">
        <f t="shared" si="2"/>
        <v>156.6</v>
      </c>
    </row>
    <row r="12" spans="1:8" ht="15" thickBot="1">
      <c r="A12" s="125"/>
      <c r="B12" s="83">
        <v>1</v>
      </c>
      <c r="C12" s="83">
        <v>261</v>
      </c>
      <c r="D12" s="83">
        <v>1</v>
      </c>
      <c r="E12" s="83">
        <v>1</v>
      </c>
      <c r="F12" s="84">
        <f t="shared" si="0"/>
        <v>261</v>
      </c>
      <c r="G12" s="84">
        <f t="shared" si="1"/>
        <v>287.1</v>
      </c>
      <c r="H12" s="85">
        <f t="shared" si="2"/>
        <v>313.2</v>
      </c>
    </row>
    <row r="13" spans="1:8" ht="15" thickBot="1">
      <c r="A13" s="125"/>
      <c r="B13" s="83">
        <v>1</v>
      </c>
      <c r="C13" s="83">
        <v>261</v>
      </c>
      <c r="D13" s="83">
        <v>1</v>
      </c>
      <c r="E13" s="83">
        <v>1.5</v>
      </c>
      <c r="F13" s="84">
        <f t="shared" si="0"/>
        <v>391.5</v>
      </c>
      <c r="G13" s="84">
        <f t="shared" si="1"/>
        <v>430.65000000000003</v>
      </c>
      <c r="H13" s="85">
        <f t="shared" si="2"/>
        <v>469.79999999999995</v>
      </c>
    </row>
    <row r="14" spans="1:8" ht="15" thickBot="1">
      <c r="A14" s="125"/>
      <c r="B14" s="83">
        <v>1</v>
      </c>
      <c r="C14" s="83">
        <v>261</v>
      </c>
      <c r="D14" s="83">
        <v>2</v>
      </c>
      <c r="E14" s="83">
        <v>1</v>
      </c>
      <c r="F14" s="84">
        <f t="shared" si="0"/>
        <v>522</v>
      </c>
      <c r="G14" s="84">
        <f t="shared" si="1"/>
        <v>574.2</v>
      </c>
      <c r="H14" s="85">
        <f t="shared" si="2"/>
        <v>626.4</v>
      </c>
    </row>
    <row r="15" spans="1:8" ht="15" thickBot="1">
      <c r="A15" s="126"/>
      <c r="B15" s="86">
        <v>1</v>
      </c>
      <c r="C15" s="86">
        <v>261</v>
      </c>
      <c r="D15" s="86">
        <v>2</v>
      </c>
      <c r="E15" s="86">
        <v>1.5</v>
      </c>
      <c r="F15" s="87">
        <f t="shared" si="0"/>
        <v>783</v>
      </c>
      <c r="G15" s="87">
        <f t="shared" si="1"/>
        <v>861.3000000000001</v>
      </c>
      <c r="H15" s="88">
        <f t="shared" si="2"/>
        <v>939.5999999999999</v>
      </c>
    </row>
    <row r="16" spans="1:8" ht="15.75" thickBot="1" thickTop="1">
      <c r="A16" s="124" t="s">
        <v>95</v>
      </c>
      <c r="B16" s="80">
        <v>0.8</v>
      </c>
      <c r="C16" s="80">
        <v>261</v>
      </c>
      <c r="D16" s="80">
        <v>0.5</v>
      </c>
      <c r="E16" s="80">
        <v>0.5</v>
      </c>
      <c r="F16" s="89">
        <f t="shared" si="0"/>
        <v>52.2</v>
      </c>
      <c r="G16" s="81">
        <f t="shared" si="1"/>
        <v>57.42000000000001</v>
      </c>
      <c r="H16" s="82">
        <f t="shared" si="2"/>
        <v>62.64</v>
      </c>
    </row>
    <row r="17" spans="1:8" ht="15" thickBot="1">
      <c r="A17" s="125"/>
      <c r="B17" s="83">
        <v>0.8</v>
      </c>
      <c r="C17" s="83">
        <v>261</v>
      </c>
      <c r="D17" s="83">
        <v>0.5</v>
      </c>
      <c r="E17" s="83">
        <v>1</v>
      </c>
      <c r="F17" s="84">
        <f t="shared" si="0"/>
        <v>104.4</v>
      </c>
      <c r="G17" s="84">
        <f t="shared" si="1"/>
        <v>114.84000000000002</v>
      </c>
      <c r="H17" s="85">
        <f t="shared" si="2"/>
        <v>125.28</v>
      </c>
    </row>
    <row r="18" spans="1:8" ht="15" thickBot="1">
      <c r="A18" s="125"/>
      <c r="B18" s="83">
        <v>0.8</v>
      </c>
      <c r="C18" s="83">
        <v>261</v>
      </c>
      <c r="D18" s="83">
        <v>0.5</v>
      </c>
      <c r="E18" s="83">
        <v>1.5</v>
      </c>
      <c r="F18" s="84">
        <f t="shared" si="0"/>
        <v>156.60000000000002</v>
      </c>
      <c r="G18" s="84">
        <f t="shared" si="1"/>
        <v>172.26000000000005</v>
      </c>
      <c r="H18" s="85">
        <f t="shared" si="2"/>
        <v>187.92000000000002</v>
      </c>
    </row>
    <row r="19" spans="1:8" ht="15" thickBot="1">
      <c r="A19" s="125"/>
      <c r="B19" s="83">
        <v>0.8</v>
      </c>
      <c r="C19" s="83">
        <v>261</v>
      </c>
      <c r="D19" s="83">
        <v>0.6</v>
      </c>
      <c r="E19" s="83">
        <v>0.5</v>
      </c>
      <c r="F19" s="84">
        <f t="shared" si="0"/>
        <v>62.64</v>
      </c>
      <c r="G19" s="84">
        <f t="shared" si="1"/>
        <v>68.90400000000001</v>
      </c>
      <c r="H19" s="85">
        <f t="shared" si="2"/>
        <v>75.16799999999999</v>
      </c>
    </row>
    <row r="20" spans="1:8" ht="15" thickBot="1">
      <c r="A20" s="125"/>
      <c r="B20" s="83">
        <v>0.8</v>
      </c>
      <c r="C20" s="83">
        <v>261</v>
      </c>
      <c r="D20" s="83">
        <v>0.6</v>
      </c>
      <c r="E20" s="83">
        <v>1</v>
      </c>
      <c r="F20" s="84">
        <f t="shared" si="0"/>
        <v>125.28</v>
      </c>
      <c r="G20" s="84">
        <f t="shared" si="1"/>
        <v>137.80800000000002</v>
      </c>
      <c r="H20" s="85">
        <f t="shared" si="2"/>
        <v>150.33599999999998</v>
      </c>
    </row>
    <row r="21" spans="1:8" ht="15" thickBot="1">
      <c r="A21" s="125"/>
      <c r="B21" s="83">
        <v>0.8</v>
      </c>
      <c r="C21" s="83">
        <v>261</v>
      </c>
      <c r="D21" s="83">
        <v>0.6</v>
      </c>
      <c r="E21" s="83">
        <v>1.5</v>
      </c>
      <c r="F21" s="84">
        <f t="shared" si="0"/>
        <v>187.92000000000002</v>
      </c>
      <c r="G21" s="84">
        <f t="shared" si="1"/>
        <v>206.71200000000005</v>
      </c>
      <c r="H21" s="85">
        <f t="shared" si="2"/>
        <v>225.50400000000002</v>
      </c>
    </row>
    <row r="22" spans="1:8" ht="15" thickBot="1">
      <c r="A22" s="125"/>
      <c r="B22" s="83">
        <v>0.8</v>
      </c>
      <c r="C22" s="83">
        <v>261</v>
      </c>
      <c r="D22" s="83">
        <v>1</v>
      </c>
      <c r="E22" s="83">
        <v>0.5</v>
      </c>
      <c r="F22" s="84">
        <f t="shared" si="0"/>
        <v>104.4</v>
      </c>
      <c r="G22" s="84">
        <f t="shared" si="1"/>
        <v>114.84000000000002</v>
      </c>
      <c r="H22" s="85">
        <f t="shared" si="2"/>
        <v>125.28</v>
      </c>
    </row>
    <row r="23" spans="1:8" ht="15" thickBot="1">
      <c r="A23" s="125"/>
      <c r="B23" s="83">
        <v>0.8</v>
      </c>
      <c r="C23" s="83">
        <v>261</v>
      </c>
      <c r="D23" s="83">
        <v>1</v>
      </c>
      <c r="E23" s="83">
        <v>1</v>
      </c>
      <c r="F23" s="84">
        <f t="shared" si="0"/>
        <v>208.8</v>
      </c>
      <c r="G23" s="84">
        <f t="shared" si="1"/>
        <v>229.68000000000004</v>
      </c>
      <c r="H23" s="85">
        <f t="shared" si="2"/>
        <v>250.56</v>
      </c>
    </row>
    <row r="24" spans="1:8" ht="15" thickBot="1">
      <c r="A24" s="126"/>
      <c r="B24" s="86">
        <v>0.8</v>
      </c>
      <c r="C24" s="86">
        <v>261</v>
      </c>
      <c r="D24" s="86">
        <v>1</v>
      </c>
      <c r="E24" s="86">
        <v>1.5</v>
      </c>
      <c r="F24" s="87">
        <f t="shared" si="0"/>
        <v>313.20000000000005</v>
      </c>
      <c r="G24" s="87">
        <f t="shared" si="1"/>
        <v>344.5200000000001</v>
      </c>
      <c r="H24" s="90">
        <f t="shared" si="2"/>
        <v>375.84000000000003</v>
      </c>
    </row>
    <row r="25" spans="1:8" ht="15.75" thickBot="1" thickTop="1">
      <c r="A25" s="124" t="s">
        <v>96</v>
      </c>
      <c r="B25" s="80">
        <v>0.9</v>
      </c>
      <c r="C25" s="80">
        <v>261</v>
      </c>
      <c r="D25" s="80">
        <v>0.5</v>
      </c>
      <c r="E25" s="80">
        <v>0.5</v>
      </c>
      <c r="F25" s="81">
        <f t="shared" si="0"/>
        <v>58.725</v>
      </c>
      <c r="G25" s="81">
        <f t="shared" si="1"/>
        <v>64.59750000000001</v>
      </c>
      <c r="H25" s="82">
        <f t="shared" si="2"/>
        <v>70.47</v>
      </c>
    </row>
    <row r="26" spans="1:8" ht="15" thickBot="1">
      <c r="A26" s="125"/>
      <c r="B26" s="83">
        <v>0.9</v>
      </c>
      <c r="C26" s="83">
        <v>261</v>
      </c>
      <c r="D26" s="83">
        <v>0.5</v>
      </c>
      <c r="E26" s="83">
        <v>1</v>
      </c>
      <c r="F26" s="84">
        <f t="shared" si="0"/>
        <v>117.45</v>
      </c>
      <c r="G26" s="84">
        <f t="shared" si="1"/>
        <v>129.19500000000002</v>
      </c>
      <c r="H26" s="85">
        <f t="shared" si="2"/>
        <v>140.94</v>
      </c>
    </row>
    <row r="27" spans="1:8" ht="15" thickBot="1">
      <c r="A27" s="125"/>
      <c r="B27" s="83">
        <v>0.9</v>
      </c>
      <c r="C27" s="83">
        <v>261</v>
      </c>
      <c r="D27" s="83">
        <v>0.5</v>
      </c>
      <c r="E27" s="83">
        <v>1.5</v>
      </c>
      <c r="F27" s="84">
        <f t="shared" si="0"/>
        <v>176.175</v>
      </c>
      <c r="G27" s="84">
        <f t="shared" si="1"/>
        <v>193.79250000000002</v>
      </c>
      <c r="H27" s="85">
        <f t="shared" si="2"/>
        <v>211.41</v>
      </c>
    </row>
    <row r="28" spans="1:8" ht="15" thickBot="1">
      <c r="A28" s="125"/>
      <c r="B28" s="83">
        <v>0.9</v>
      </c>
      <c r="C28" s="83">
        <v>261</v>
      </c>
      <c r="D28" s="83">
        <v>0.6</v>
      </c>
      <c r="E28" s="83">
        <v>0.5</v>
      </c>
      <c r="F28" s="84">
        <f t="shared" si="0"/>
        <v>70.47</v>
      </c>
      <c r="G28" s="84">
        <f t="shared" si="1"/>
        <v>77.51700000000001</v>
      </c>
      <c r="H28" s="85">
        <f t="shared" si="2"/>
        <v>84.564</v>
      </c>
    </row>
    <row r="29" spans="1:8" ht="15" thickBot="1">
      <c r="A29" s="125"/>
      <c r="B29" s="83">
        <v>0.9</v>
      </c>
      <c r="C29" s="83">
        <v>261</v>
      </c>
      <c r="D29" s="83">
        <v>0.6</v>
      </c>
      <c r="E29" s="83">
        <v>1</v>
      </c>
      <c r="F29" s="84">
        <f t="shared" si="0"/>
        <v>140.94</v>
      </c>
      <c r="G29" s="84">
        <f t="shared" si="1"/>
        <v>155.03400000000002</v>
      </c>
      <c r="H29" s="85">
        <f t="shared" si="2"/>
        <v>169.128</v>
      </c>
    </row>
    <row r="30" spans="1:8" ht="15" thickBot="1">
      <c r="A30" s="125"/>
      <c r="B30" s="83">
        <v>0.9</v>
      </c>
      <c r="C30" s="83">
        <v>261</v>
      </c>
      <c r="D30" s="83">
        <v>0.6</v>
      </c>
      <c r="E30" s="83">
        <v>1.5</v>
      </c>
      <c r="F30" s="84">
        <f t="shared" si="0"/>
        <v>211.41</v>
      </c>
      <c r="G30" s="84">
        <f t="shared" si="1"/>
        <v>232.55100000000002</v>
      </c>
      <c r="H30" s="85">
        <f t="shared" si="2"/>
        <v>253.69199999999998</v>
      </c>
    </row>
    <row r="31" spans="1:8" ht="15" thickBot="1">
      <c r="A31" s="125"/>
      <c r="B31" s="83">
        <v>0.9</v>
      </c>
      <c r="C31" s="83">
        <v>261</v>
      </c>
      <c r="D31" s="83">
        <v>1</v>
      </c>
      <c r="E31" s="83">
        <v>0.5</v>
      </c>
      <c r="F31" s="84">
        <f t="shared" si="0"/>
        <v>117.45</v>
      </c>
      <c r="G31" s="84">
        <f t="shared" si="1"/>
        <v>129.19500000000002</v>
      </c>
      <c r="H31" s="85">
        <f t="shared" si="2"/>
        <v>140.94</v>
      </c>
    </row>
    <row r="32" spans="1:8" ht="15" thickBot="1">
      <c r="A32" s="125"/>
      <c r="B32" s="83">
        <v>0.9</v>
      </c>
      <c r="C32" s="83">
        <v>261</v>
      </c>
      <c r="D32" s="83">
        <v>1</v>
      </c>
      <c r="E32" s="83">
        <v>1</v>
      </c>
      <c r="F32" s="84">
        <f t="shared" si="0"/>
        <v>234.9</v>
      </c>
      <c r="G32" s="84">
        <f t="shared" si="1"/>
        <v>258.39000000000004</v>
      </c>
      <c r="H32" s="85">
        <f t="shared" si="2"/>
        <v>281.88</v>
      </c>
    </row>
    <row r="33" spans="1:8" ht="15" thickBot="1">
      <c r="A33" s="125"/>
      <c r="B33" s="83">
        <v>0.9</v>
      </c>
      <c r="C33" s="83">
        <v>261</v>
      </c>
      <c r="D33" s="83">
        <v>1</v>
      </c>
      <c r="E33" s="83">
        <v>1.5</v>
      </c>
      <c r="F33" s="84">
        <f t="shared" si="0"/>
        <v>352.35</v>
      </c>
      <c r="G33" s="84">
        <f t="shared" si="1"/>
        <v>387.58500000000004</v>
      </c>
      <c r="H33" s="85">
        <f t="shared" si="2"/>
        <v>422.82</v>
      </c>
    </row>
    <row r="34" spans="1:8" ht="15" thickBot="1">
      <c r="A34" s="125"/>
      <c r="B34" s="83">
        <v>0.9</v>
      </c>
      <c r="C34" s="83">
        <v>261</v>
      </c>
      <c r="D34" s="83">
        <v>2</v>
      </c>
      <c r="E34" s="83">
        <v>0.5</v>
      </c>
      <c r="F34" s="84">
        <f t="shared" si="0"/>
        <v>234.9</v>
      </c>
      <c r="G34" s="84">
        <f t="shared" si="1"/>
        <v>258.39000000000004</v>
      </c>
      <c r="H34" s="85">
        <f t="shared" si="2"/>
        <v>281.88</v>
      </c>
    </row>
    <row r="35" spans="1:8" ht="15" thickBot="1">
      <c r="A35" s="125"/>
      <c r="B35" s="83">
        <v>0.9</v>
      </c>
      <c r="C35" s="83">
        <v>261</v>
      </c>
      <c r="D35" s="83">
        <v>2</v>
      </c>
      <c r="E35" s="83">
        <v>1</v>
      </c>
      <c r="F35" s="84">
        <f t="shared" si="0"/>
        <v>469.8</v>
      </c>
      <c r="G35" s="84">
        <f t="shared" si="1"/>
        <v>516.7800000000001</v>
      </c>
      <c r="H35" s="85">
        <f t="shared" si="2"/>
        <v>563.76</v>
      </c>
    </row>
    <row r="36" spans="1:8" ht="15" thickBot="1">
      <c r="A36" s="126"/>
      <c r="B36" s="86">
        <v>0.9</v>
      </c>
      <c r="C36" s="86">
        <v>261</v>
      </c>
      <c r="D36" s="86">
        <v>2</v>
      </c>
      <c r="E36" s="86">
        <v>1.5</v>
      </c>
      <c r="F36" s="87">
        <f t="shared" si="0"/>
        <v>704.7</v>
      </c>
      <c r="G36" s="87">
        <f t="shared" si="1"/>
        <v>775.1700000000001</v>
      </c>
      <c r="H36" s="90">
        <f t="shared" si="2"/>
        <v>845.64</v>
      </c>
    </row>
    <row r="37" spans="1:8" ht="18.75" customHeight="1" thickBot="1" thickTop="1">
      <c r="A37" s="91" t="s">
        <v>16</v>
      </c>
      <c r="B37" s="127">
        <v>52</v>
      </c>
      <c r="C37" s="128"/>
      <c r="D37" s="128"/>
      <c r="E37" s="128"/>
      <c r="F37" s="128"/>
      <c r="G37" s="128"/>
      <c r="H37" s="129"/>
    </row>
    <row r="38" ht="13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9">
    <mergeCell ref="A16:A24"/>
    <mergeCell ref="A25:A36"/>
    <mergeCell ref="B37:H37"/>
    <mergeCell ref="A2:A4"/>
    <mergeCell ref="B2:B4"/>
    <mergeCell ref="C2:C4"/>
    <mergeCell ref="D2:D4"/>
    <mergeCell ref="E2:E4"/>
    <mergeCell ref="A5:A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4" sqref="C14:E14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48.57421875" style="0" bestFit="1" customWidth="1"/>
    <col min="4" max="4" width="8.8515625" style="0" bestFit="1" customWidth="1"/>
    <col min="5" max="5" width="11.140625" style="0" customWidth="1"/>
    <col min="6" max="6" width="10.140625" style="0" bestFit="1" customWidth="1"/>
  </cols>
  <sheetData>
    <row r="1" spans="1:7" ht="5.25" customHeight="1" thickBot="1">
      <c r="A1" s="12"/>
      <c r="B1" s="12"/>
      <c r="C1" s="12"/>
      <c r="D1" s="12"/>
      <c r="E1" s="12"/>
      <c r="F1" s="12"/>
      <c r="G1" s="12"/>
    </row>
    <row r="2" spans="1:7" ht="14.25" thickBot="1" thickTop="1">
      <c r="A2" s="12"/>
      <c r="B2" s="54"/>
      <c r="C2" s="55" t="s">
        <v>82</v>
      </c>
      <c r="D2" s="40"/>
      <c r="E2" s="40"/>
      <c r="F2" s="40"/>
      <c r="G2" s="41"/>
    </row>
    <row r="3" spans="1:7" ht="14.25" thickBot="1" thickTop="1">
      <c r="A3" s="12"/>
      <c r="B3" s="42"/>
      <c r="C3" s="134" t="s">
        <v>75</v>
      </c>
      <c r="D3" s="135"/>
      <c r="E3" s="136"/>
      <c r="F3" s="43"/>
      <c r="G3" s="44"/>
    </row>
    <row r="4" spans="1:7" ht="14.25" thickBot="1" thickTop="1">
      <c r="A4" s="12"/>
      <c r="B4" s="42"/>
      <c r="C4" s="53"/>
      <c r="D4" s="52" t="s">
        <v>76</v>
      </c>
      <c r="E4" s="52" t="s">
        <v>74</v>
      </c>
      <c r="F4" s="43"/>
      <c r="G4" s="44"/>
    </row>
    <row r="5" spans="1:7" ht="13.5" thickTop="1">
      <c r="A5" s="12"/>
      <c r="B5" s="42"/>
      <c r="C5" s="34" t="s">
        <v>65</v>
      </c>
      <c r="D5" s="35">
        <v>1</v>
      </c>
      <c r="E5" s="36">
        <f>150*D5</f>
        <v>150</v>
      </c>
      <c r="F5" s="137" t="s">
        <v>72</v>
      </c>
      <c r="G5" s="138"/>
    </row>
    <row r="6" spans="1:7" ht="12.75">
      <c r="A6" s="12"/>
      <c r="B6" s="42"/>
      <c r="C6" s="24" t="s">
        <v>66</v>
      </c>
      <c r="D6" s="26">
        <v>2</v>
      </c>
      <c r="E6" s="27">
        <f>(16*D6)</f>
        <v>32</v>
      </c>
      <c r="F6" s="45"/>
      <c r="G6" s="46"/>
    </row>
    <row r="7" spans="1:7" ht="12.75">
      <c r="A7" s="12"/>
      <c r="B7" s="42"/>
      <c r="C7" s="24" t="s">
        <v>79</v>
      </c>
      <c r="D7" s="26">
        <v>1</v>
      </c>
      <c r="E7" s="27">
        <f>(16*D7)</f>
        <v>16</v>
      </c>
      <c r="F7" s="45"/>
      <c r="G7" s="46"/>
    </row>
    <row r="8" spans="1:7" ht="12.75">
      <c r="A8" s="12"/>
      <c r="B8" s="42"/>
      <c r="C8" s="37" t="s">
        <v>67</v>
      </c>
      <c r="D8" s="38">
        <v>1</v>
      </c>
      <c r="E8" s="39">
        <v>200</v>
      </c>
      <c r="F8" s="139" t="s">
        <v>68</v>
      </c>
      <c r="G8" s="140"/>
    </row>
    <row r="9" spans="1:7" ht="12.75">
      <c r="A9" s="12"/>
      <c r="B9" s="42"/>
      <c r="C9" s="31" t="s">
        <v>69</v>
      </c>
      <c r="D9" s="32">
        <v>1</v>
      </c>
      <c r="E9" s="33">
        <v>250</v>
      </c>
      <c r="F9" s="141" t="s">
        <v>80</v>
      </c>
      <c r="G9" s="142"/>
    </row>
    <row r="10" spans="1:7" ht="12.75">
      <c r="A10" s="12"/>
      <c r="B10" s="42"/>
      <c r="C10" s="24" t="s">
        <v>70</v>
      </c>
      <c r="D10" s="26">
        <v>4</v>
      </c>
      <c r="E10" s="27">
        <f>16*D10</f>
        <v>64</v>
      </c>
      <c r="F10" s="143" t="s">
        <v>84</v>
      </c>
      <c r="G10" s="144"/>
    </row>
    <row r="11" spans="1:7" ht="12.75">
      <c r="A11" s="12"/>
      <c r="B11" s="42"/>
      <c r="C11" s="25" t="s">
        <v>71</v>
      </c>
      <c r="D11" s="28">
        <v>4</v>
      </c>
      <c r="E11" s="29">
        <f>D11*2</f>
        <v>8</v>
      </c>
      <c r="F11" s="143" t="s">
        <v>84</v>
      </c>
      <c r="G11" s="144"/>
    </row>
    <row r="12" spans="1:7" ht="13.5" thickBot="1">
      <c r="A12" s="12"/>
      <c r="B12" s="42"/>
      <c r="C12" s="56" t="s">
        <v>77</v>
      </c>
      <c r="D12" s="57">
        <v>9</v>
      </c>
      <c r="E12" s="58">
        <f>16*D12</f>
        <v>144</v>
      </c>
      <c r="F12" s="59" t="s">
        <v>81</v>
      </c>
      <c r="G12" s="60"/>
    </row>
    <row r="13" spans="1:7" ht="14.25" thickBot="1" thickTop="1">
      <c r="A13" s="12"/>
      <c r="B13" s="42"/>
      <c r="C13" s="48"/>
      <c r="D13" s="49" t="s">
        <v>73</v>
      </c>
      <c r="E13" s="50">
        <f>SUM(E5:E12)+CALCOLO!D14</f>
        <v>1125</v>
      </c>
      <c r="F13" s="48"/>
      <c r="G13" s="51"/>
    </row>
    <row r="14" spans="1:7" ht="41.25" customHeight="1" thickTop="1">
      <c r="A14" s="12"/>
      <c r="B14" s="42"/>
      <c r="C14" s="133" t="s">
        <v>78</v>
      </c>
      <c r="D14" s="133"/>
      <c r="E14" s="133"/>
      <c r="F14" s="43"/>
      <c r="G14" s="44"/>
    </row>
    <row r="15" spans="1:7" ht="13.5" thickBot="1">
      <c r="A15" s="12"/>
      <c r="B15" s="47"/>
      <c r="C15" s="62"/>
      <c r="D15" s="62"/>
      <c r="E15" s="62"/>
      <c r="F15" s="62"/>
      <c r="G15" s="63"/>
    </row>
    <row r="16" ht="13.5" thickTop="1"/>
  </sheetData>
  <sheetProtection/>
  <mergeCells count="7">
    <mergeCell ref="C14:E14"/>
    <mergeCell ref="C3:E3"/>
    <mergeCell ref="F5:G5"/>
    <mergeCell ref="F8:G8"/>
    <mergeCell ref="F9:G9"/>
    <mergeCell ref="F10:G10"/>
    <mergeCell ref="F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Ecologia</dc:creator>
  <cp:keywords/>
  <dc:description/>
  <cp:lastModifiedBy>Cristina Arnaboldi</cp:lastModifiedBy>
  <dcterms:created xsi:type="dcterms:W3CDTF">2010-01-13T16:15:30Z</dcterms:created>
  <dcterms:modified xsi:type="dcterms:W3CDTF">2024-01-08T11:38:35Z</dcterms:modified>
  <cp:category/>
  <cp:version/>
  <cp:contentType/>
  <cp:contentStatus/>
</cp:coreProperties>
</file>